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8_{59E31D96-92E8-4BE9-ACF8-E2CFC6BE7263}" xr6:coauthVersionLast="47" xr6:coauthVersionMax="47" xr10:uidLastSave="{00000000-0000-0000-0000-000000000000}"/>
  <bookViews>
    <workbookView showSheetTabs="0" xWindow="4785" yWindow="2010" windowWidth="21600" windowHeight="11385" xr2:uid="{FF059704-465F-42EF-81C6-D95CBB5A5912}"/>
  </bookViews>
  <sheets>
    <sheet name="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F8" i="1"/>
  <c r="H8" i="1" s="1"/>
  <c r="G11" i="1"/>
  <c r="G9" i="1"/>
  <c r="G10" i="1"/>
  <c r="G8" i="1"/>
  <c r="F9" i="1"/>
  <c r="H9" i="1" s="1"/>
  <c r="F10" i="1"/>
  <c r="H10" i="1" s="1"/>
  <c r="K8" i="1" l="1"/>
  <c r="K10" i="1"/>
  <c r="K9" i="1"/>
  <c r="K11" i="1"/>
  <c r="G12" i="1"/>
  <c r="K12" i="1" s="1"/>
</calcChain>
</file>

<file path=xl/sharedStrings.xml><?xml version="1.0" encoding="utf-8"?>
<sst xmlns="http://schemas.openxmlformats.org/spreadsheetml/2006/main" count="43" uniqueCount="43">
  <si>
    <t>EL</t>
  </si>
  <si>
    <t>LADDHYBRID</t>
  </si>
  <si>
    <t>0-95g</t>
  </si>
  <si>
    <t>96-139g (kr/g)</t>
  </si>
  <si>
    <t>140- (kr/g)</t>
  </si>
  <si>
    <t>Tom 2021-03-31</t>
  </si>
  <si>
    <t>Fr.o.m. 2021-04-01</t>
  </si>
  <si>
    <t>0-90</t>
  </si>
  <si>
    <t>90-130</t>
  </si>
  <si>
    <t>130-</t>
  </si>
  <si>
    <t>Miljötillägg diesel per år</t>
  </si>
  <si>
    <t>Bränsletillägg diesel per km</t>
  </si>
  <si>
    <t>Maximal bonus Elbil (SEK)</t>
  </si>
  <si>
    <t>Maximal bonus Laddhybrid (SEK)</t>
  </si>
  <si>
    <t>Lägsta bonus Laddhybrid (SEK)</t>
  </si>
  <si>
    <t>Bonus Gasbil (SEK)</t>
  </si>
  <si>
    <t>Fr.o.m. 2022-06-01</t>
  </si>
  <si>
    <t>*Pris för bilens extrautrustning ska inkludera kostnaden för vinterhjul</t>
  </si>
  <si>
    <t>Förändrade bonusbelopp fr.o.m. 12/7-2022</t>
  </si>
  <si>
    <t>Instruktion</t>
  </si>
  <si>
    <t>50 g</t>
  </si>
  <si>
    <r>
      <t>Gräns för att erhålla bonus (CO</t>
    </r>
    <r>
      <rPr>
        <vertAlign val="subscript"/>
        <sz val="12"/>
        <color rgb="FF000000"/>
        <rFont val="Source Sans Pro"/>
        <family val="2"/>
      </rPr>
      <t>2</t>
    </r>
    <r>
      <rPr>
        <sz val="12"/>
        <color rgb="FF000000"/>
        <rFont val="Source Sans Pro"/>
        <family val="2"/>
      </rPr>
      <t>)</t>
    </r>
  </si>
  <si>
    <t>2. Ange Skatteverkets nybilspris** för fordonet</t>
  </si>
  <si>
    <t>3. Ange priset för fordonets extrautrustning</t>
  </si>
  <si>
    <t>4. Kalkylen ger dig bilens fordonsskatt, förmånsgrundande belopp per år samt förmånsvärde per månad utifrån olika brytdatum</t>
  </si>
  <si>
    <t xml:space="preserve"> **För att komma till Skatteverkets sida för bilförmånsberäkning klickar du här </t>
  </si>
  <si>
    <t>Schablonnedsättning</t>
  </si>
  <si>
    <t>GAS</t>
  </si>
  <si>
    <t>Detta kalkylverktyg baseras på värden från Regeringens beslut om ändrade förmånsvärden fr.o.m. 1/6-2022 och tillhandahålls av NF Fleet AB i syfte att hjälpa och vägleda våra kunder. NF Fleet AB friskriver sig för eventuella felaktigheter och avvikelser.</t>
  </si>
  <si>
    <t>Drivmedel</t>
  </si>
  <si>
    <r>
      <t>CO</t>
    </r>
    <r>
      <rPr>
        <b/>
        <vertAlign val="subscript"/>
        <sz val="8"/>
        <color rgb="FF00005E"/>
        <rFont val="Nordea Sans Small"/>
        <family val="3"/>
      </rPr>
      <t>2</t>
    </r>
    <r>
      <rPr>
        <b/>
        <sz val="8"/>
        <color rgb="FF00005E"/>
        <rFont val="Nordea Sans Small"/>
        <family val="3"/>
      </rPr>
      <t xml:space="preserve"> (g/km)</t>
    </r>
  </si>
  <si>
    <t>Skriv in förmånsgrundande pris enligt Skatteverket</t>
  </si>
  <si>
    <t>Pris för bilens extrautrustning*</t>
  </si>
  <si>
    <t>Förmånsgrundande pris efter schablonnedsättning</t>
  </si>
  <si>
    <t>Fordonsskatt
per 2022-07-01</t>
  </si>
  <si>
    <t>Summa förmåns-
grundande pris</t>
  </si>
  <si>
    <t>Förmånsvärde
per månad (2022-07-01)</t>
  </si>
  <si>
    <r>
      <t>1. Ange fordonets CO</t>
    </r>
    <r>
      <rPr>
        <vertAlign val="subscript"/>
        <sz val="10"/>
        <color rgb="FF000000"/>
        <rFont val="Nordea Sans Small"/>
        <family val="3"/>
      </rPr>
      <t>2</t>
    </r>
    <r>
      <rPr>
        <sz val="10"/>
        <color rgb="FF000000"/>
        <rFont val="Nordea Sans Small"/>
        <family val="3"/>
      </rPr>
      <t>-värde</t>
    </r>
  </si>
  <si>
    <t>El</t>
  </si>
  <si>
    <t>Laddhybrid</t>
  </si>
  <si>
    <t>Gas</t>
  </si>
  <si>
    <t>Diesel</t>
  </si>
  <si>
    <t>Bensin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</si>
</sst>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Source Sans Pro"/>
      <family val="2"/>
    </font>
    <font>
      <b/>
      <sz val="8"/>
      <name val="Source Sans Pro"/>
      <family val="2"/>
    </font>
    <font>
      <sz val="8"/>
      <color theme="1"/>
      <name val="Source Sans Pro"/>
      <family val="2"/>
    </font>
    <font>
      <b/>
      <sz val="8"/>
      <color theme="0"/>
      <name val="Source Sans Pro"/>
      <family val="2"/>
    </font>
    <font>
      <sz val="12"/>
      <color theme="1"/>
      <name val="Source Sans Pro"/>
      <family val="2"/>
    </font>
    <font>
      <b/>
      <sz val="12"/>
      <color rgb="FF050B7F"/>
      <name val="Montserrat ExtraBold"/>
    </font>
    <font>
      <sz val="12"/>
      <color rgb="FF000000"/>
      <name val="Source Sans Pro"/>
      <family val="2"/>
    </font>
    <font>
      <vertAlign val="subscript"/>
      <sz val="12"/>
      <color rgb="FF000000"/>
      <name val="Source Sans Pro"/>
      <family val="2"/>
    </font>
    <font>
      <b/>
      <sz val="15"/>
      <color rgb="FF0000A0"/>
      <name val="Nordea Sans Small"/>
      <family val="3"/>
    </font>
    <font>
      <b/>
      <sz val="8"/>
      <name val="Nordea Sans Small"/>
      <family val="3"/>
    </font>
    <font>
      <sz val="8"/>
      <color theme="1"/>
      <name val="Nordea Sans Small"/>
      <family val="3"/>
    </font>
    <font>
      <sz val="12"/>
      <color rgb="FF000000"/>
      <name val="Nordea Sans Small"/>
      <family val="3"/>
    </font>
    <font>
      <sz val="11"/>
      <color theme="1"/>
      <name val="Nordea Sans Small"/>
      <family val="3"/>
    </font>
    <font>
      <i/>
      <sz val="9"/>
      <color rgb="FF000000"/>
      <name val="Nordea Sans Small"/>
      <family val="3"/>
    </font>
    <font>
      <b/>
      <sz val="8"/>
      <color rgb="FF00005E"/>
      <name val="Nordea Sans Small"/>
      <family val="3"/>
    </font>
    <font>
      <b/>
      <vertAlign val="subscript"/>
      <sz val="8"/>
      <color rgb="FF00005E"/>
      <name val="Nordea Sans Small"/>
      <family val="3"/>
    </font>
    <font>
      <sz val="10"/>
      <color rgb="FF000000"/>
      <name val="Nordea Sans Small"/>
      <family val="3"/>
    </font>
    <font>
      <vertAlign val="subscript"/>
      <sz val="10"/>
      <color rgb="FF000000"/>
      <name val="Nordea Sans Small"/>
      <family val="3"/>
    </font>
    <font>
      <sz val="10"/>
      <name val="Nordea Sans Small"/>
      <family val="3"/>
    </font>
    <font>
      <sz val="8"/>
      <color rgb="FF050B7F"/>
      <name val="Nordea Sans Small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F2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Fill="1" applyBorder="1"/>
    <xf numFmtId="0" fontId="0" fillId="0" borderId="9" xfId="0" applyFill="1" applyBorder="1"/>
    <xf numFmtId="0" fontId="0" fillId="0" borderId="6" xfId="0" applyFill="1" applyBorder="1"/>
    <xf numFmtId="10" fontId="0" fillId="0" borderId="0" xfId="0" applyNumberFormat="1" applyFill="1"/>
    <xf numFmtId="0" fontId="0" fillId="0" borderId="2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4" xfId="0" applyFill="1" applyBorder="1"/>
    <xf numFmtId="0" fontId="4" fillId="0" borderId="0" xfId="0" applyFont="1" applyFill="1"/>
    <xf numFmtId="0" fontId="0" fillId="0" borderId="7" xfId="0" applyFill="1" applyBorder="1"/>
    <xf numFmtId="0" fontId="0" fillId="0" borderId="11" xfId="0" applyFill="1" applyBorder="1"/>
    <xf numFmtId="0" fontId="0" fillId="0" borderId="8" xfId="0" applyFill="1" applyBorder="1"/>
    <xf numFmtId="0" fontId="2" fillId="0" borderId="0" xfId="0" applyFont="1" applyFill="1"/>
    <xf numFmtId="0" fontId="7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9" fillId="0" borderId="12" xfId="0" applyFont="1" applyFill="1" applyBorder="1"/>
    <xf numFmtId="0" fontId="5" fillId="0" borderId="0" xfId="2" applyFont="1" applyAlignment="1">
      <alignment horizontal="left"/>
    </xf>
    <xf numFmtId="9" fontId="0" fillId="0" borderId="0" xfId="0" applyNumberFormat="1" applyFill="1"/>
    <xf numFmtId="14" fontId="0" fillId="0" borderId="0" xfId="0" applyNumberFormat="1" applyFill="1" applyBorder="1"/>
    <xf numFmtId="0" fontId="8" fillId="0" borderId="0" xfId="0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/>
    <xf numFmtId="0" fontId="18" fillId="0" borderId="0" xfId="0" applyFont="1"/>
    <xf numFmtId="0" fontId="21" fillId="0" borderId="0" xfId="0" applyFont="1"/>
    <xf numFmtId="0" fontId="23" fillId="0" borderId="0" xfId="2" applyFont="1" applyAlignment="1">
      <alignment horizontal="left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164" fontId="15" fillId="2" borderId="0" xfId="1" applyNumberFormat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24" fillId="3" borderId="0" xfId="0" applyFont="1" applyFill="1" applyBorder="1" applyAlignment="1" applyProtection="1">
      <alignment horizontal="center"/>
      <protection locked="0"/>
    </xf>
    <xf numFmtId="164" fontId="24" fillId="3" borderId="0" xfId="1" applyNumberFormat="1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050B7F"/>
      <color rgb="FF00005E"/>
      <color rgb="FFE5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43123</xdr:rowOff>
    </xdr:from>
    <xdr:to>
      <xdr:col>2</xdr:col>
      <xdr:colOff>91337</xdr:colOff>
      <xdr:row>3</xdr:row>
      <xdr:rowOff>145005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D682D3-458A-4A88-9FE8-96B32C971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083" y="233623"/>
          <a:ext cx="2239754" cy="48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LD_Branding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0B7F"/>
      </a:accent1>
      <a:accent2>
        <a:srgbClr val="644AF3"/>
      </a:accent2>
      <a:accent3>
        <a:srgbClr val="4391FF"/>
      </a:accent3>
      <a:accent4>
        <a:srgbClr val="80B4FF"/>
      </a:accent4>
      <a:accent5>
        <a:srgbClr val="0BCBFB"/>
      </a:accent5>
      <a:accent6>
        <a:srgbClr val="FFFFF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katteverket.se/privat/skatter/arbeteochinkomst/formaner/bilforman/bilformansberakning.4.3f4496fd14864cc5ac9539d.html?q=bilf%C3%B6rm%C3%A5nsber%C3%A4k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DB840-1AA6-4994-8AF5-856E5FDFF48C}">
  <dimension ref="A3:Q39"/>
  <sheetViews>
    <sheetView showGridLines="0" showRowColHeaders="0" tabSelected="1" zoomScale="90" zoomScaleNormal="90" workbookViewId="0">
      <selection activeCell="C8" sqref="C8"/>
    </sheetView>
  </sheetViews>
  <sheetFormatPr defaultRowHeight="15" x14ac:dyDescent="0.25"/>
  <cols>
    <col min="1" max="1" width="3" style="3" customWidth="1"/>
    <col min="2" max="2" width="32.28515625" style="3" customWidth="1"/>
    <col min="3" max="3" width="12.28515625" style="3" customWidth="1"/>
    <col min="4" max="6" width="20.7109375" style="3" customWidth="1"/>
    <col min="7" max="7" width="16.7109375" style="3" customWidth="1"/>
    <col min="8" max="8" width="20.7109375" style="3" customWidth="1"/>
    <col min="9" max="9" width="3" style="3" customWidth="1"/>
    <col min="10" max="10" width="3.140625" style="3" customWidth="1"/>
    <col min="11" max="11" width="24.140625" style="3" customWidth="1"/>
    <col min="12" max="12" width="9.140625" style="3"/>
    <col min="13" max="13" width="26" style="3" hidden="1" customWidth="1"/>
    <col min="14" max="14" width="7.7109375" style="3" hidden="1" customWidth="1"/>
    <col min="15" max="17" width="9.140625" style="3" hidden="1" customWidth="1"/>
    <col min="18" max="16384" width="9.140625" style="3"/>
  </cols>
  <sheetData>
    <row r="3" spans="1:17" ht="15.2" thickBot="1" x14ac:dyDescent="0.3"/>
    <row r="4" spans="1:17" ht="15.2" thickBot="1" x14ac:dyDescent="0.3">
      <c r="M4" s="4" t="s">
        <v>5</v>
      </c>
      <c r="N4" s="5"/>
      <c r="O4" s="6"/>
      <c r="Q4" s="7">
        <v>5.0000000000000001E-3</v>
      </c>
    </row>
    <row r="5" spans="1:17" ht="14.45" x14ac:dyDescent="0.25">
      <c r="M5" s="1" t="s">
        <v>2</v>
      </c>
      <c r="N5" s="2"/>
      <c r="O5" s="8">
        <v>360</v>
      </c>
      <c r="Q5" s="3">
        <v>48300</v>
      </c>
    </row>
    <row r="6" spans="1:17" s="2" customFormat="1" x14ac:dyDescent="0.25">
      <c r="G6" s="27"/>
      <c r="K6" s="27"/>
      <c r="M6" s="2" t="s">
        <v>3</v>
      </c>
      <c r="O6" s="2">
        <v>82</v>
      </c>
      <c r="Q6" s="2">
        <v>0.28999999999999998</v>
      </c>
    </row>
    <row r="7" spans="1:17" s="19" customFormat="1" ht="45.75" customHeight="1" x14ac:dyDescent="0.2">
      <c r="A7" s="30"/>
      <c r="B7" s="48" t="s">
        <v>29</v>
      </c>
      <c r="C7" s="37" t="s">
        <v>30</v>
      </c>
      <c r="D7" s="38" t="s">
        <v>31</v>
      </c>
      <c r="E7" s="38" t="s">
        <v>32</v>
      </c>
      <c r="F7" s="39" t="s">
        <v>33</v>
      </c>
      <c r="G7" s="39" t="s">
        <v>34</v>
      </c>
      <c r="H7" s="39" t="s">
        <v>35</v>
      </c>
      <c r="I7" s="40"/>
      <c r="J7" s="41"/>
      <c r="K7" s="39" t="s">
        <v>36</v>
      </c>
      <c r="M7" s="19" t="s">
        <v>4</v>
      </c>
      <c r="O7" s="19">
        <v>107</v>
      </c>
    </row>
    <row r="8" spans="1:17" s="18" customFormat="1" ht="15.75" x14ac:dyDescent="0.25">
      <c r="A8" s="31"/>
      <c r="B8" s="31" t="s">
        <v>38</v>
      </c>
      <c r="C8" s="46">
        <v>0</v>
      </c>
      <c r="D8" s="47">
        <v>0</v>
      </c>
      <c r="E8" s="47">
        <v>0</v>
      </c>
      <c r="F8" s="42">
        <f>IFERROR($D8-(MIN($D8*$N$18,VLOOKUP(B8,$M$19:$N$21,2,0))),D8)</f>
        <v>0</v>
      </c>
      <c r="G8" s="43">
        <f>$O$14+IF(C8&gt;$M$15,((MIN(C8,$N$15)-$M$15)*$O$15)+MAX(C8-$N$15,0)*$O$16,0)+IF(B8="DIESEL",IF(C8&gt;$N$14,C8*$O$25+$O$24,0))</f>
        <v>360</v>
      </c>
      <c r="H8" s="43">
        <f>F8+E8</f>
        <v>0</v>
      </c>
      <c r="I8" s="44"/>
      <c r="J8" s="44"/>
      <c r="K8" s="43">
        <f>(($Q$5*$Q$6)+(H8*(($Q$4*0.7)+0.01))+(H8*0.13)+G8)/12</f>
        <v>1197.2499999999998</v>
      </c>
      <c r="M8" s="18" t="s">
        <v>6</v>
      </c>
    </row>
    <row r="9" spans="1:17" s="18" customFormat="1" ht="15.75" x14ac:dyDescent="0.25">
      <c r="A9" s="31"/>
      <c r="B9" s="31" t="s">
        <v>39</v>
      </c>
      <c r="C9" s="46">
        <v>0</v>
      </c>
      <c r="D9" s="47">
        <v>0</v>
      </c>
      <c r="E9" s="47">
        <v>0</v>
      </c>
      <c r="F9" s="42">
        <f>IFERROR($D9-(MIN($D9*$N$18,VLOOKUP(B9,$M$19:$N$21,2,0))),D9)</f>
        <v>0</v>
      </c>
      <c r="G9" s="43">
        <f>$O$14+IF(C9&gt;$M$15,((MIN(C9,$N$15)-$M$15)*$O$15)+MAX(C9-$N$15,0)*$O$16,0)+IF(B9="DIESEL",IF(C9&gt;$N$14,C9*$O$25+$O$24,0))</f>
        <v>360</v>
      </c>
      <c r="H9" s="43">
        <f t="shared" ref="H9:H10" si="0">F9+E9</f>
        <v>0</v>
      </c>
      <c r="I9" s="44"/>
      <c r="J9" s="44"/>
      <c r="K9" s="43">
        <f t="shared" ref="K9:K12" si="1">(($Q$5*$Q$6)+(H9*(($Q$4*0.7)+0.01))+(H9*0.13)+G9)/12</f>
        <v>1197.2499999999998</v>
      </c>
      <c r="M9" s="18" t="s">
        <v>7</v>
      </c>
      <c r="O9" s="18">
        <v>360</v>
      </c>
    </row>
    <row r="10" spans="1:17" s="18" customFormat="1" ht="15.75" x14ac:dyDescent="0.25">
      <c r="A10" s="31"/>
      <c r="B10" s="31" t="s">
        <v>40</v>
      </c>
      <c r="C10" s="46">
        <v>0</v>
      </c>
      <c r="D10" s="47">
        <v>0</v>
      </c>
      <c r="E10" s="47">
        <v>0</v>
      </c>
      <c r="F10" s="42">
        <f>IFERROR($D10-(MIN($D10*$N$18,VLOOKUP(B10,$M$19:$N$21,2,0))),D10)</f>
        <v>0</v>
      </c>
      <c r="G10" s="43">
        <f>$O$14+IF(C10&gt;$M$15,((MIN(C10,$N$15)-$M$15)*$O$15)+MAX(C10-$N$15,0)*$O$16,0)+IF(B10="DIESEL",IF(C10&gt;$N$14,C10*$O$25+$O$24,0))</f>
        <v>360</v>
      </c>
      <c r="H10" s="43">
        <f t="shared" si="0"/>
        <v>0</v>
      </c>
      <c r="I10" s="44"/>
      <c r="J10" s="44"/>
      <c r="K10" s="43">
        <f t="shared" si="1"/>
        <v>1197.2499999999998</v>
      </c>
      <c r="M10" s="18" t="s">
        <v>8</v>
      </c>
      <c r="O10" s="18">
        <v>107</v>
      </c>
    </row>
    <row r="11" spans="1:17" s="18" customFormat="1" ht="15.75" x14ac:dyDescent="0.25">
      <c r="A11" s="31"/>
      <c r="B11" s="31" t="s">
        <v>41</v>
      </c>
      <c r="C11" s="46">
        <v>0</v>
      </c>
      <c r="D11" s="47">
        <v>0</v>
      </c>
      <c r="E11" s="47">
        <v>0</v>
      </c>
      <c r="F11" s="42">
        <v>0</v>
      </c>
      <c r="G11" s="43">
        <f>$O$14+IF(C11&gt;$M$15,((MIN(C11,$N$15)-$M$15)*$O$15)+MAX(C11-$N$15,0)*$O$16,0)+IF(B11="DIESEL",IF(C11&gt;$N$14,C11*$O$25+$O$24,0))</f>
        <v>360</v>
      </c>
      <c r="H11" s="43">
        <f>D11+E11</f>
        <v>0</v>
      </c>
      <c r="I11" s="44"/>
      <c r="J11" s="44"/>
      <c r="K11" s="43">
        <f t="shared" si="1"/>
        <v>1197.2499999999998</v>
      </c>
    </row>
    <row r="12" spans="1:17" s="18" customFormat="1" ht="15.75" x14ac:dyDescent="0.25">
      <c r="A12" s="31"/>
      <c r="B12" s="31" t="s">
        <v>42</v>
      </c>
      <c r="C12" s="46">
        <v>0</v>
      </c>
      <c r="D12" s="47">
        <v>0</v>
      </c>
      <c r="E12" s="47">
        <v>0</v>
      </c>
      <c r="F12" s="42">
        <v>0</v>
      </c>
      <c r="G12" s="43">
        <f>$O$14+IF(C12&gt;$M$15,((MIN(C12,$N$15)-$M$15)*$O$15)+MAX(C12-$N$15,0)*$O$16,0)+IF(B12="DIESEL",IF(C12&gt;$N$14,C12*$O$25+$O$24,0))</f>
        <v>360</v>
      </c>
      <c r="H12" s="45">
        <f>D12+E12</f>
        <v>0</v>
      </c>
      <c r="I12" s="44"/>
      <c r="J12" s="44"/>
      <c r="K12" s="43">
        <f t="shared" si="1"/>
        <v>1197.2499999999998</v>
      </c>
      <c r="M12" s="18" t="s">
        <v>9</v>
      </c>
      <c r="O12" s="18">
        <v>132</v>
      </c>
    </row>
    <row r="13" spans="1:17" s="17" customFormat="1" ht="11.25" x14ac:dyDescent="0.2">
      <c r="C13" s="28"/>
      <c r="M13" s="17" t="s">
        <v>16</v>
      </c>
    </row>
    <row r="14" spans="1:17" ht="18" x14ac:dyDescent="0.3">
      <c r="C14" s="12"/>
      <c r="M14" s="1">
        <v>51</v>
      </c>
      <c r="N14" s="2">
        <v>75</v>
      </c>
      <c r="O14" s="8">
        <v>360</v>
      </c>
    </row>
    <row r="15" spans="1:17" ht="19.5" x14ac:dyDescent="0.25">
      <c r="B15" s="29" t="s">
        <v>19</v>
      </c>
      <c r="M15" s="1">
        <v>75</v>
      </c>
      <c r="N15" s="2">
        <v>125</v>
      </c>
      <c r="O15" s="8">
        <v>107</v>
      </c>
    </row>
    <row r="16" spans="1:17" ht="15.75" thickBot="1" x14ac:dyDescent="0.3">
      <c r="B16" s="35" t="s">
        <v>37</v>
      </c>
      <c r="C16" s="33"/>
      <c r="D16" s="33"/>
      <c r="E16" s="33"/>
      <c r="M16" s="9">
        <v>126</v>
      </c>
      <c r="N16" s="10"/>
      <c r="O16" s="11">
        <v>132</v>
      </c>
    </row>
    <row r="17" spans="1:15" x14ac:dyDescent="0.25">
      <c r="B17" s="35" t="s">
        <v>22</v>
      </c>
      <c r="C17" s="33"/>
      <c r="D17" s="33"/>
      <c r="E17" s="33"/>
    </row>
    <row r="18" spans="1:15" x14ac:dyDescent="0.25">
      <c r="B18" s="35" t="s">
        <v>23</v>
      </c>
      <c r="C18" s="33"/>
      <c r="D18" s="33"/>
      <c r="E18" s="33"/>
      <c r="M18" s="3" t="s">
        <v>26</v>
      </c>
      <c r="N18" s="26">
        <v>0.5</v>
      </c>
    </row>
    <row r="19" spans="1:15" x14ac:dyDescent="0.25">
      <c r="B19" s="35" t="s">
        <v>24</v>
      </c>
      <c r="C19" s="33"/>
      <c r="D19" s="33"/>
      <c r="E19" s="33"/>
      <c r="M19" s="3" t="s">
        <v>0</v>
      </c>
      <c r="N19" s="3">
        <v>350000</v>
      </c>
    </row>
    <row r="20" spans="1:15" ht="15.75" x14ac:dyDescent="0.25">
      <c r="B20" s="32"/>
      <c r="C20" s="33"/>
      <c r="D20" s="33"/>
      <c r="E20" s="33"/>
      <c r="M20" s="24" t="s">
        <v>1</v>
      </c>
      <c r="N20" s="3">
        <v>140000</v>
      </c>
    </row>
    <row r="21" spans="1:15" x14ac:dyDescent="0.25">
      <c r="B21" s="34" t="s">
        <v>28</v>
      </c>
      <c r="C21" s="33"/>
      <c r="D21" s="33"/>
      <c r="E21" s="33"/>
      <c r="M21" s="2" t="s">
        <v>27</v>
      </c>
      <c r="N21" s="3">
        <v>100000</v>
      </c>
    </row>
    <row r="22" spans="1:15" x14ac:dyDescent="0.25">
      <c r="B22" s="34"/>
      <c r="C22" s="33"/>
      <c r="D22" s="33"/>
      <c r="E22" s="33"/>
    </row>
    <row r="23" spans="1:15" ht="15.75" thickBot="1" x14ac:dyDescent="0.3">
      <c r="B23" s="35" t="s">
        <v>17</v>
      </c>
      <c r="C23" s="33"/>
      <c r="D23" s="33"/>
      <c r="E23" s="33"/>
    </row>
    <row r="24" spans="1:15" x14ac:dyDescent="0.25">
      <c r="B24" s="36" t="s">
        <v>25</v>
      </c>
      <c r="C24" s="36"/>
      <c r="D24" s="36"/>
      <c r="E24" s="36"/>
      <c r="F24" s="25"/>
      <c r="M24" s="13" t="s">
        <v>10</v>
      </c>
      <c r="N24" s="14"/>
      <c r="O24" s="15">
        <v>250</v>
      </c>
    </row>
    <row r="25" spans="1:15" ht="15.75" thickBot="1" x14ac:dyDescent="0.3">
      <c r="M25" s="9" t="s">
        <v>11</v>
      </c>
      <c r="N25" s="10"/>
      <c r="O25" s="11">
        <v>13.52</v>
      </c>
    </row>
    <row r="28" spans="1:15" ht="19.5" hidden="1" x14ac:dyDescent="0.4">
      <c r="B28" s="20" t="s">
        <v>18</v>
      </c>
      <c r="E28"/>
      <c r="F28"/>
      <c r="G28"/>
    </row>
    <row r="29" spans="1:15" ht="16.7" hidden="1" x14ac:dyDescent="0.3">
      <c r="B29" s="21" t="s">
        <v>12</v>
      </c>
      <c r="C29" s="23">
        <v>70000</v>
      </c>
      <c r="D29" s="21"/>
      <c r="G29"/>
    </row>
    <row r="30" spans="1:15" ht="16.7" hidden="1" x14ac:dyDescent="0.3">
      <c r="B30" s="21" t="s">
        <v>13</v>
      </c>
      <c r="C30" s="23">
        <v>20000</v>
      </c>
      <c r="D30" s="21"/>
      <c r="G30"/>
    </row>
    <row r="31" spans="1:15" ht="16.7" hidden="1" x14ac:dyDescent="0.3">
      <c r="A31"/>
      <c r="B31" s="21" t="s">
        <v>14</v>
      </c>
      <c r="C31" s="23">
        <v>5000</v>
      </c>
      <c r="D31" s="21"/>
      <c r="G31" s="16"/>
    </row>
    <row r="32" spans="1:15" ht="16.7" hidden="1" x14ac:dyDescent="0.3">
      <c r="A32"/>
      <c r="B32" s="21" t="s">
        <v>15</v>
      </c>
      <c r="C32" s="23">
        <v>10000</v>
      </c>
      <c r="D32" s="21"/>
    </row>
    <row r="33" spans="1:4" ht="18" hidden="1" x14ac:dyDescent="0.35">
      <c r="A33"/>
      <c r="B33" s="21" t="s">
        <v>21</v>
      </c>
      <c r="C33" s="22" t="s">
        <v>20</v>
      </c>
      <c r="D33" s="21"/>
    </row>
    <row r="34" spans="1:4" x14ac:dyDescent="0.25">
      <c r="A34"/>
      <c r="B34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  <c r="C38"/>
    </row>
    <row r="39" spans="1:4" x14ac:dyDescent="0.25">
      <c r="A39"/>
      <c r="B39"/>
      <c r="C39"/>
    </row>
  </sheetData>
  <sheetProtection algorithmName="SHA-512" hashValue="7UZwT/DoO7J4ZUuzxvA8diO9/OaFfrruMrMkW/9VoDZ5uaWJgyyQ6YotUd6rT5lHPQpLKXHi/E2TKfoIBy9WAQ==" saltValue="a1n3LjAV70kta369tKKXdA==" spinCount="100000" sheet="1" selectLockedCells="1"/>
  <protectedRanges>
    <protectedRange sqref="C8:F12" name="Område1"/>
  </protectedRanges>
  <mergeCells count="1">
    <mergeCell ref="B24:E24"/>
  </mergeCells>
  <hyperlinks>
    <hyperlink ref="B24" r:id="rId1" xr:uid="{D9B71AAF-880C-42CA-9C13-3867DBD25DB5}"/>
  </hyperlinks>
  <pageMargins left="0.7" right="0.7" top="0.75" bottom="0.75" header="0.3" footer="0.3"/>
  <pageSetup paperSize="9" scale="3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ÅBERG Johan</dc:creator>
  <cp:lastModifiedBy>PLEINER Jonna</cp:lastModifiedBy>
  <dcterms:created xsi:type="dcterms:W3CDTF">2021-05-31T10:09:18Z</dcterms:created>
  <dcterms:modified xsi:type="dcterms:W3CDTF">2022-07-04T11:29:30Z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2169c7-0eeb-4e4a-9031-a9ce0462c530_Enabled">
    <vt:lpwstr>true</vt:lpwstr>
  </property>
  <property fmtid="{D5CDD505-2E9C-101B-9397-08002B2CF9AE}" pid="3" name="MSIP_Label_e82169c7-0eeb-4e4a-9031-a9ce0462c530_SetDate">
    <vt:lpwstr>2021-05-31T10:09:18Z</vt:lpwstr>
  </property>
  <property fmtid="{D5CDD505-2E9C-101B-9397-08002B2CF9AE}" pid="4" name="MSIP_Label_e82169c7-0eeb-4e4a-9031-a9ce0462c530_Method">
    <vt:lpwstr>Standard</vt:lpwstr>
  </property>
  <property fmtid="{D5CDD505-2E9C-101B-9397-08002B2CF9AE}" pid="5" name="MSIP_Label_e82169c7-0eeb-4e4a-9031-a9ce0462c530_Name">
    <vt:lpwstr>C1 – RESTRICTED</vt:lpwstr>
  </property>
  <property fmtid="{D5CDD505-2E9C-101B-9397-08002B2CF9AE}" pid="6" name="MSIP_Label_e82169c7-0eeb-4e4a-9031-a9ce0462c530_SiteId">
    <vt:lpwstr>757bdf2a-9fe4-43ea-b5c9-fdb554650622</vt:lpwstr>
  </property>
  <property fmtid="{D5CDD505-2E9C-101B-9397-08002B2CF9AE}" pid="7" name="MSIP_Label_e82169c7-0eeb-4e4a-9031-a9ce0462c530_ActionId">
    <vt:lpwstr>683c4869-5d5f-4563-a52a-a2d91ff6046a</vt:lpwstr>
  </property>
  <property fmtid="{D5CDD505-2E9C-101B-9397-08002B2CF9AE}" pid="8" name="MSIP_Label_e82169c7-0eeb-4e4a-9031-a9ce0462c530_ContentBits">
    <vt:lpwstr>0</vt:lpwstr>
  </property>
</Properties>
</file>